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5) Tonery\2024\049\1 výzva\"/>
    </mc:Choice>
  </mc:AlternateContent>
  <xr:revisionPtr revIDLastSave="0" documentId="13_ncr:1_{4ADFBDB2-1A03-4289-80D0-64631B069E8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1" l="1"/>
  <c r="S16" i="1"/>
  <c r="S11" i="1"/>
  <c r="R15" i="1"/>
  <c r="O12" i="1"/>
  <c r="O13" i="1"/>
  <c r="O14" i="1"/>
  <c r="O15" i="1"/>
  <c r="O16" i="1"/>
  <c r="O17" i="1"/>
  <c r="R13" i="1"/>
  <c r="S13" i="1"/>
  <c r="R14" i="1"/>
  <c r="S14" i="1"/>
  <c r="R17" i="1"/>
  <c r="S17" i="1"/>
  <c r="H12" i="1"/>
  <c r="H13" i="1"/>
  <c r="H14" i="1"/>
  <c r="H15" i="1"/>
  <c r="H16" i="1"/>
  <c r="H17" i="1"/>
  <c r="O11" i="1"/>
  <c r="R11" i="1"/>
  <c r="H11" i="1"/>
  <c r="O10" i="1"/>
  <c r="R10" i="1"/>
  <c r="S10" i="1"/>
  <c r="H10" i="1"/>
  <c r="R9" i="1"/>
  <c r="S9" i="1"/>
  <c r="O9" i="1"/>
  <c r="H9" i="1"/>
  <c r="R16" i="1" l="1"/>
  <c r="S15" i="1"/>
  <c r="S12" i="1"/>
  <c r="H7" i="1"/>
  <c r="H8" i="1"/>
  <c r="S8" i="1" l="1"/>
  <c r="R8" i="1"/>
  <c r="O8" i="1"/>
  <c r="O7" i="1" l="1"/>
  <c r="P20" i="1" s="1"/>
  <c r="S7" i="1" l="1"/>
  <c r="R7" i="1"/>
  <c r="Q20" i="1" s="1"/>
</calcChain>
</file>

<file path=xl/sharedStrings.xml><?xml version="1.0" encoding="utf-8"?>
<sst xmlns="http://schemas.openxmlformats.org/spreadsheetml/2006/main" count="86" uniqueCount="64">
  <si>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</si>
  <si>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</si>
  <si>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</si>
  <si>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</si>
  <si>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</si>
  <si>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</si>
  <si>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</si>
  <si>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</si>
  <si>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</si>
  <si>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</si>
  <si>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</si>
  <si>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</si>
  <si>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</si>
  <si>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</si>
  <si>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</si>
  <si>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</si>
  <si>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</si>
  <si>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</si>
  <si>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</si>
  <si>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</si>
  <si>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</si>
  <si>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</si>
  <si>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</si>
  <si>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</si>
  <si>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</si>
  <si>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</si>
  <si>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</si>
  <si>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</si>
  <si>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</si>
  <si>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21 dní</t>
  </si>
  <si>
    <t>Příloha č. 2 Kupní smlouvy - technická specifikace
Tonery (II.) 049 - 2024 (originální)</t>
  </si>
  <si>
    <t>ks</t>
  </si>
  <si>
    <t>Odpadní nádobka do tiskárny Kyocera TASKalfa 4054ci</t>
  </si>
  <si>
    <t>sada</t>
  </si>
  <si>
    <t xml:space="preserve">Originální náplň, 4x 11ml. </t>
  </si>
  <si>
    <t>Originální toner. Výtěžnost 14 500 stran.</t>
  </si>
  <si>
    <t>Originální toner. Výtěžnost 10 000 stran.</t>
  </si>
  <si>
    <t>NE</t>
  </si>
  <si>
    <t>KOP - Martina Čechová,
Tel.: 37763 7361</t>
  </si>
  <si>
    <t>Sady Pětatřicátníků 14, 
301 00 Plzeň, 
Fakulta právnická - Katedra obchodního práva,
místnost PC 118</t>
  </si>
  <si>
    <t>EO - Václava Vlková, 
Tel.: 37763 1146</t>
  </si>
  <si>
    <t>Univerzitní 8,
301 00 Plzeň,
Rektorát - Ekonomický odbor,
místnost UR 221</t>
  </si>
  <si>
    <t>KSS - Mgr. Tereza Mazanová, 
Tel.: 37763 5652</t>
  </si>
  <si>
    <t>Sedláčkova 15, 
301 00 Plzeň,
Fakulta filozofická - Katedra sociologie,
místnost SP 506</t>
  </si>
  <si>
    <t>VYZ - Petra Kydlíčková,
Tel.: 792 335 571</t>
  </si>
  <si>
    <t>Univerzitní 8, 
301 00 Plzeň,
Rektorát - Oddělení výzkumu a vývoje,
místnost UR 118</t>
  </si>
  <si>
    <r>
      <t xml:space="preserve">Toner do tiskárny KYOCERA TASKalfa 4052ci 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</si>
  <si>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30 000 stran při 5% pokrytí.</t>
  </si>
  <si>
    <t>Výtěžnost 40 000 stran.</t>
  </si>
  <si>
    <t>Originální toner. Výtěžnost 1 600 stran.</t>
  </si>
  <si>
    <r>
      <t xml:space="preserve">Náplň do tiskárny Canon PIXMA TS5050 - </t>
    </r>
    <r>
      <rPr>
        <b/>
        <sz val="11"/>
        <color theme="1"/>
        <rFont val="Calibri"/>
        <family val="2"/>
        <charset val="238"/>
        <scheme val="minor"/>
      </rPr>
      <t>pack barevných tonerů CMYK</t>
    </r>
  </si>
  <si>
    <r>
      <t xml:space="preserve">Toner do tiskárny TA P-4531i MFP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</si>
  <si>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Brother MFC-L2712DN </t>
    </r>
    <r>
      <rPr>
        <b/>
        <sz val="11"/>
        <color theme="1"/>
        <rFont val="Calibri"/>
        <family val="2"/>
        <charset val="238"/>
        <scheme val="minor"/>
      </rPr>
      <t>- černý</t>
    </r>
  </si>
  <si>
    <t>Originální toner. Výtěžnost min. 3 000 stran.</t>
  </si>
  <si>
    <r>
      <t xml:space="preserve">Toner do tiskárny OKIB412dn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</si>
  <si>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3 000 stran.</t>
  </si>
  <si>
    <r>
      <t xml:space="preserve">Toner do tiskárny LEXMARK XM1140 -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</si>
  <si>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OKI MC352 - </t>
    </r>
    <r>
      <rPr>
        <b/>
        <sz val="11"/>
        <color theme="1"/>
        <rFont val="Calibri"/>
        <family val="2"/>
        <charset val="238"/>
        <scheme val="minor"/>
      </rPr>
      <t xml:space="preserve">černý </t>
    </r>
    <r>
      <rPr>
        <sz val="11"/>
        <color theme="1"/>
        <rFont val="Calibri"/>
        <family val="2"/>
        <charset val="238"/>
        <scheme val="minor"/>
      </rPr>
      <t>(K)</t>
    </r>
  </si>
  <si>
    <r>
      <t xml:space="preserve">Toner do tiskárny OKI MC 352 - </t>
    </r>
    <r>
      <rPr>
        <b/>
        <sz val="11"/>
        <color theme="1"/>
        <rFont val="Calibri"/>
        <family val="2"/>
        <charset val="238"/>
        <scheme val="minor"/>
      </rPr>
      <t>azurový</t>
    </r>
    <r>
      <rPr>
        <sz val="11"/>
        <color theme="1"/>
        <rFont val="Calibri"/>
        <family val="2"/>
        <charset val="238"/>
        <scheme val="minor"/>
      </rPr>
      <t xml:space="preserve"> (C)</t>
    </r>
  </si>
  <si>
    <r>
      <t xml:space="preserve">Toner do tiskárny OKI MC 352 - </t>
    </r>
    <r>
      <rPr>
        <b/>
        <sz val="11"/>
        <color theme="1"/>
        <rFont val="Calibri"/>
        <family val="2"/>
        <charset val="238"/>
        <scheme val="minor"/>
      </rPr>
      <t>purpurový</t>
    </r>
    <r>
      <rPr>
        <sz val="11"/>
        <color theme="1"/>
        <rFont val="Calibri"/>
        <family val="2"/>
        <charset val="238"/>
        <scheme val="minor"/>
      </rPr>
      <t xml:space="preserve"> (M)</t>
    </r>
  </si>
  <si>
    <t>Originální toner černý. Výtěžnost 3 500 stran.</t>
  </si>
  <si>
    <t>Originální toner azurový (CYAN). Výtěžnost 2 000 stran.</t>
  </si>
  <si>
    <t>Originální toner purpurový (MAGENTA). Výtěžnost 2 000 stran.</t>
  </si>
  <si>
    <r>
      <t xml:space="preserve">Toner do tiskárny HP LaserJet Pro M102 - </t>
    </r>
    <r>
      <rPr>
        <b/>
        <sz val="11"/>
        <color theme="1"/>
        <rFont val="Calibri"/>
        <family val="2"/>
        <charset val="238"/>
        <scheme val="minor"/>
      </rPr>
      <t>černý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</si>
</sst>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5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0" fontId="3" fillId="3" borderId="9" xfId="0" applyFont="1" applyFill="1" applyBorder="1" applyAlignment="1">
      <alignment horizontal="left" vertical="center" wrapText="1" inden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left" vertical="center" wrapText="1" indent="1"/>
    </xf>
    <xf numFmtId="0" fontId="0" fillId="4" borderId="19" xfId="0" applyFill="1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left" vertical="center" wrapText="1" inden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left" vertical="center" wrapText="1" indent="1"/>
    </xf>
    <xf numFmtId="0" fontId="2" fillId="3" borderId="23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9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14" fillId="5" borderId="21" xfId="0" applyFont="1" applyFill="1" applyBorder="1" applyAlignment="1" applyProtection="1">
      <alignment horizontal="left" vertical="center" wrapText="1" indent="1"/>
      <protection locked="0"/>
    </xf>
    <xf numFmtId="0" fontId="14" fillId="5" borderId="23" xfId="0" applyFont="1" applyFill="1" applyBorder="1" applyAlignment="1" applyProtection="1">
      <alignment horizontal="left" vertical="center" wrapText="1" indent="1"/>
      <protection locked="0"/>
    </xf>
    <xf numFmtId="0" fontId="14" fillId="5" borderId="17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9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164" fontId="14" fillId="5" borderId="2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7"/>
  <sheetViews>
    <sheetView tabSelected="1" topLeftCell="B1" zoomScaleNormal="100" workbookViewId="0">
      <selection activeCell="G7" sqref="G7:G1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6.42578125" style="1" customWidth="1"/>
    <col min="4" max="4" width="11.7109375" style="2" customWidth="1"/>
    <col min="5" max="5" width="11.28515625" style="3" customWidth="1"/>
    <col min="6" max="6" width="69.57031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36" customWidth="1"/>
    <col min="13" max="13" width="44.28515625" customWidth="1"/>
    <col min="14" max="14" width="25.7109375" style="1" customWidth="1"/>
    <col min="15" max="15" width="17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129" t="s">
        <v>30</v>
      </c>
      <c r="C1" s="130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9.5" customHeight="1" x14ac:dyDescent="0.25">
      <c r="B3" s="13"/>
      <c r="C3" s="50" t="s">
        <v>0</v>
      </c>
      <c r="D3" s="12"/>
      <c r="E3" s="12"/>
      <c r="F3" s="12"/>
      <c r="G3" s="141"/>
      <c r="H3" s="141"/>
      <c r="I3" s="141"/>
      <c r="J3" s="141"/>
      <c r="K3" s="141"/>
      <c r="L3" s="141"/>
      <c r="M3" s="141"/>
      <c r="N3" s="141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28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61" t="s">
        <v>8</v>
      </c>
      <c r="S6" s="61" t="s">
        <v>9</v>
      </c>
      <c r="T6" s="35" t="s">
        <v>25</v>
      </c>
      <c r="U6" s="35" t="s">
        <v>26</v>
      </c>
    </row>
    <row r="7" spans="2:21" ht="81" customHeight="1" thickTop="1" thickBot="1" x14ac:dyDescent="0.3">
      <c r="B7" s="87">
        <v>1</v>
      </c>
      <c r="C7" s="112" t="s">
        <v>46</v>
      </c>
      <c r="D7" s="88">
        <v>2</v>
      </c>
      <c r="E7" s="89" t="s">
        <v>31</v>
      </c>
      <c r="F7" s="112" t="s">
        <v>47</v>
      </c>
      <c r="G7" s="151"/>
      <c r="H7" s="90" t="str">
        <f t="shared" ref="H7:H17" si="0">IF(P7&gt;1999,"ANO","NE")</f>
        <v>NE</v>
      </c>
      <c r="I7" s="91" t="s">
        <v>27</v>
      </c>
      <c r="J7" s="92" t="s">
        <v>37</v>
      </c>
      <c r="K7" s="93"/>
      <c r="L7" s="111" t="s">
        <v>38</v>
      </c>
      <c r="M7" s="111" t="s">
        <v>39</v>
      </c>
      <c r="N7" s="94" t="s">
        <v>29</v>
      </c>
      <c r="O7" s="95">
        <f>D7*P7</f>
        <v>3000</v>
      </c>
      <c r="P7" s="96">
        <v>1500</v>
      </c>
      <c r="Q7" s="158"/>
      <c r="R7" s="97">
        <f>D7*Q7</f>
        <v>0</v>
      </c>
      <c r="S7" s="98" t="str">
        <f t="shared" ref="S7" si="1">IF(ISNUMBER(Q7), IF(Q7&gt;P7,"NEVYHOVUJE","VYHOVUJE")," ")</f>
        <v xml:space="preserve"> </v>
      </c>
      <c r="T7" s="89"/>
      <c r="U7" s="89" t="s">
        <v>10</v>
      </c>
    </row>
    <row r="8" spans="2:21" ht="81" customHeight="1" thickTop="1" thickBot="1" x14ac:dyDescent="0.3">
      <c r="B8" s="99">
        <v>2</v>
      </c>
      <c r="C8" s="100" t="s">
        <v>32</v>
      </c>
      <c r="D8" s="101">
        <v>1</v>
      </c>
      <c r="E8" s="102" t="s">
        <v>31</v>
      </c>
      <c r="F8" s="113" t="s">
        <v>48</v>
      </c>
      <c r="G8" s="152"/>
      <c r="H8" s="103" t="str">
        <f t="shared" si="0"/>
        <v>NE</v>
      </c>
      <c r="I8" s="109" t="s">
        <v>27</v>
      </c>
      <c r="J8" s="109" t="s">
        <v>37</v>
      </c>
      <c r="K8" s="104"/>
      <c r="L8" s="109" t="s">
        <v>40</v>
      </c>
      <c r="M8" s="109" t="s">
        <v>41</v>
      </c>
      <c r="N8" s="110" t="s">
        <v>29</v>
      </c>
      <c r="O8" s="105">
        <f>D8*P8</f>
        <v>260</v>
      </c>
      <c r="P8" s="106">
        <v>260</v>
      </c>
      <c r="Q8" s="158"/>
      <c r="R8" s="107">
        <f>D8*Q8</f>
        <v>0</v>
      </c>
      <c r="S8" s="108" t="str">
        <f t="shared" ref="S8" si="2">IF(ISNUMBER(Q8), IF(Q8&gt;P8,"NEVYHOVUJE","VYHOVUJE")," ")</f>
        <v xml:space="preserve"> </v>
      </c>
      <c r="T8" s="102"/>
      <c r="U8" s="102" t="s">
        <v>10</v>
      </c>
    </row>
    <row r="9" spans="2:21" ht="41.25" customHeight="1" thickTop="1" thickBot="1" x14ac:dyDescent="0.3">
      <c r="B9" s="70">
        <v>3</v>
      </c>
      <c r="C9" s="114" t="s">
        <v>63</v>
      </c>
      <c r="D9" s="71">
        <v>1</v>
      </c>
      <c r="E9" s="72" t="s">
        <v>31</v>
      </c>
      <c r="F9" s="114" t="s">
        <v>49</v>
      </c>
      <c r="G9" s="153"/>
      <c r="H9" s="73" t="str">
        <f t="shared" si="0"/>
        <v>NE</v>
      </c>
      <c r="I9" s="119" t="s">
        <v>27</v>
      </c>
      <c r="J9" s="119" t="s">
        <v>37</v>
      </c>
      <c r="K9" s="144"/>
      <c r="L9" s="119" t="s">
        <v>42</v>
      </c>
      <c r="M9" s="119" t="s">
        <v>43</v>
      </c>
      <c r="N9" s="122" t="s">
        <v>29</v>
      </c>
      <c r="O9" s="74">
        <f>D9*P9</f>
        <v>1375</v>
      </c>
      <c r="P9" s="75">
        <v>1375</v>
      </c>
      <c r="Q9" s="158"/>
      <c r="R9" s="76">
        <f>D9*Q9</f>
        <v>0</v>
      </c>
      <c r="S9" s="77" t="str">
        <f t="shared" ref="S9" si="3">IF(ISNUMBER(Q9), IF(Q9&gt;P9,"NEVYHOVUJE","VYHOVUJE")," ")</f>
        <v xml:space="preserve"> </v>
      </c>
      <c r="T9" s="125"/>
      <c r="U9" s="125" t="s">
        <v>10</v>
      </c>
    </row>
    <row r="10" spans="2:21" ht="41.25" customHeight="1" thickTop="1" thickBot="1" x14ac:dyDescent="0.3">
      <c r="B10" s="42">
        <v>4</v>
      </c>
      <c r="C10" s="115" t="s">
        <v>50</v>
      </c>
      <c r="D10" s="43">
        <v>1</v>
      </c>
      <c r="E10" s="44" t="s">
        <v>33</v>
      </c>
      <c r="F10" s="51" t="s">
        <v>34</v>
      </c>
      <c r="G10" s="154"/>
      <c r="H10" s="45" t="str">
        <f t="shared" si="0"/>
        <v>NE</v>
      </c>
      <c r="I10" s="142"/>
      <c r="J10" s="142"/>
      <c r="K10" s="145"/>
      <c r="L10" s="142"/>
      <c r="M10" s="120"/>
      <c r="N10" s="123"/>
      <c r="O10" s="46">
        <f>D10*P10</f>
        <v>1194</v>
      </c>
      <c r="P10" s="47">
        <v>1194</v>
      </c>
      <c r="Q10" s="158"/>
      <c r="R10" s="48">
        <f>D10*Q10</f>
        <v>0</v>
      </c>
      <c r="S10" s="49" t="str">
        <f t="shared" ref="S10" si="4">IF(ISNUMBER(Q10), IF(Q10&gt;P10,"NEVYHOVUJE","VYHOVUJE")," ")</f>
        <v xml:space="preserve"> </v>
      </c>
      <c r="T10" s="126"/>
      <c r="U10" s="126"/>
    </row>
    <row r="11" spans="2:21" ht="41.25" customHeight="1" thickTop="1" thickBot="1" x14ac:dyDescent="0.3">
      <c r="B11" s="42">
        <v>5</v>
      </c>
      <c r="C11" s="115" t="s">
        <v>51</v>
      </c>
      <c r="D11" s="43">
        <v>2</v>
      </c>
      <c r="E11" s="44" t="s">
        <v>31</v>
      </c>
      <c r="F11" s="51" t="s">
        <v>35</v>
      </c>
      <c r="G11" s="154"/>
      <c r="H11" s="45" t="str">
        <f t="shared" si="0"/>
        <v>ANO</v>
      </c>
      <c r="I11" s="142"/>
      <c r="J11" s="142"/>
      <c r="K11" s="145"/>
      <c r="L11" s="142"/>
      <c r="M11" s="120"/>
      <c r="N11" s="123"/>
      <c r="O11" s="46">
        <f>D11*P11</f>
        <v>4000</v>
      </c>
      <c r="P11" s="47">
        <v>2000</v>
      </c>
      <c r="Q11" s="158"/>
      <c r="R11" s="48">
        <f>D11*Q11</f>
        <v>0</v>
      </c>
      <c r="S11" s="49" t="str">
        <f t="shared" ref="S11" si="5">IF(ISNUMBER(Q11), IF(Q11&gt;P11,"NEVYHOVUJE","VYHOVUJE")," ")</f>
        <v xml:space="preserve"> </v>
      </c>
      <c r="T11" s="126"/>
      <c r="U11" s="126"/>
    </row>
    <row r="12" spans="2:21" ht="41.25" customHeight="1" thickTop="1" thickBot="1" x14ac:dyDescent="0.3">
      <c r="B12" s="42">
        <v>6</v>
      </c>
      <c r="C12" s="115" t="s">
        <v>52</v>
      </c>
      <c r="D12" s="43">
        <v>1</v>
      </c>
      <c r="E12" s="44" t="s">
        <v>31</v>
      </c>
      <c r="F12" s="115" t="s">
        <v>53</v>
      </c>
      <c r="G12" s="154"/>
      <c r="H12" s="45" t="str">
        <f t="shared" si="0"/>
        <v>NE</v>
      </c>
      <c r="I12" s="142"/>
      <c r="J12" s="142"/>
      <c r="K12" s="145"/>
      <c r="L12" s="142"/>
      <c r="M12" s="120"/>
      <c r="N12" s="123"/>
      <c r="O12" s="46">
        <f>D12*P12</f>
        <v>1500</v>
      </c>
      <c r="P12" s="47">
        <v>1500</v>
      </c>
      <c r="Q12" s="158"/>
      <c r="R12" s="48">
        <f>D12*Q12</f>
        <v>0</v>
      </c>
      <c r="S12" s="49" t="str">
        <f t="shared" ref="S12:S17" si="6">IF(ISNUMBER(Q12), IF(Q12&gt;P12,"NEVYHOVUJE","VYHOVUJE")," ")</f>
        <v xml:space="preserve"> </v>
      </c>
      <c r="T12" s="126"/>
      <c r="U12" s="126"/>
    </row>
    <row r="13" spans="2:21" ht="41.25" customHeight="1" thickTop="1" thickBot="1" x14ac:dyDescent="0.3">
      <c r="B13" s="42">
        <v>7</v>
      </c>
      <c r="C13" s="115" t="s">
        <v>54</v>
      </c>
      <c r="D13" s="43">
        <v>1</v>
      </c>
      <c r="E13" s="44" t="s">
        <v>31</v>
      </c>
      <c r="F13" s="115" t="s">
        <v>55</v>
      </c>
      <c r="G13" s="154"/>
      <c r="H13" s="45" t="str">
        <f t="shared" si="0"/>
        <v>ANO</v>
      </c>
      <c r="I13" s="142"/>
      <c r="J13" s="142"/>
      <c r="K13" s="145"/>
      <c r="L13" s="142"/>
      <c r="M13" s="120"/>
      <c r="N13" s="123"/>
      <c r="O13" s="46">
        <f>D13*P13</f>
        <v>2000</v>
      </c>
      <c r="P13" s="47">
        <v>2000</v>
      </c>
      <c r="Q13" s="158"/>
      <c r="R13" s="48">
        <f>D13*Q13</f>
        <v>0</v>
      </c>
      <c r="S13" s="49" t="str">
        <f t="shared" si="6"/>
        <v xml:space="preserve"> </v>
      </c>
      <c r="T13" s="126"/>
      <c r="U13" s="126"/>
    </row>
    <row r="14" spans="2:21" ht="41.25" customHeight="1" thickTop="1" thickBot="1" x14ac:dyDescent="0.3">
      <c r="B14" s="78">
        <v>8</v>
      </c>
      <c r="C14" s="116" t="s">
        <v>56</v>
      </c>
      <c r="D14" s="79">
        <v>1</v>
      </c>
      <c r="E14" s="80" t="s">
        <v>31</v>
      </c>
      <c r="F14" s="81" t="s">
        <v>36</v>
      </c>
      <c r="G14" s="155"/>
      <c r="H14" s="82" t="str">
        <f t="shared" si="0"/>
        <v>ANO</v>
      </c>
      <c r="I14" s="143"/>
      <c r="J14" s="143"/>
      <c r="K14" s="146"/>
      <c r="L14" s="143"/>
      <c r="M14" s="121"/>
      <c r="N14" s="124"/>
      <c r="O14" s="83">
        <f>D14*P14</f>
        <v>3700</v>
      </c>
      <c r="P14" s="84">
        <v>3700</v>
      </c>
      <c r="Q14" s="158"/>
      <c r="R14" s="85">
        <f>D14*Q14</f>
        <v>0</v>
      </c>
      <c r="S14" s="86" t="str">
        <f t="shared" si="6"/>
        <v xml:space="preserve"> </v>
      </c>
      <c r="T14" s="127"/>
      <c r="U14" s="127"/>
    </row>
    <row r="15" spans="2:21" ht="41.25" customHeight="1" thickTop="1" thickBot="1" x14ac:dyDescent="0.3">
      <c r="B15" s="62">
        <v>9</v>
      </c>
      <c r="C15" s="117" t="s">
        <v>57</v>
      </c>
      <c r="D15" s="63">
        <v>2</v>
      </c>
      <c r="E15" s="64" t="s">
        <v>31</v>
      </c>
      <c r="F15" s="117" t="s">
        <v>60</v>
      </c>
      <c r="G15" s="156"/>
      <c r="H15" s="65" t="str">
        <f t="shared" si="0"/>
        <v>NE</v>
      </c>
      <c r="I15" s="119" t="s">
        <v>27</v>
      </c>
      <c r="J15" s="119" t="s">
        <v>37</v>
      </c>
      <c r="K15" s="144"/>
      <c r="L15" s="119" t="s">
        <v>44</v>
      </c>
      <c r="M15" s="119" t="s">
        <v>45</v>
      </c>
      <c r="N15" s="122" t="s">
        <v>29</v>
      </c>
      <c r="O15" s="66">
        <f>D15*P15</f>
        <v>3400</v>
      </c>
      <c r="P15" s="67">
        <v>1700</v>
      </c>
      <c r="Q15" s="158"/>
      <c r="R15" s="68">
        <f>D15*Q15</f>
        <v>0</v>
      </c>
      <c r="S15" s="69" t="str">
        <f t="shared" si="6"/>
        <v xml:space="preserve"> </v>
      </c>
      <c r="T15" s="126"/>
      <c r="U15" s="126" t="s">
        <v>10</v>
      </c>
    </row>
    <row r="16" spans="2:21" ht="41.25" customHeight="1" thickTop="1" thickBot="1" x14ac:dyDescent="0.3">
      <c r="B16" s="42">
        <v>10</v>
      </c>
      <c r="C16" s="115" t="s">
        <v>58</v>
      </c>
      <c r="D16" s="43">
        <v>1</v>
      </c>
      <c r="E16" s="44" t="s">
        <v>31</v>
      </c>
      <c r="F16" s="115" t="s">
        <v>61</v>
      </c>
      <c r="G16" s="154"/>
      <c r="H16" s="45" t="str">
        <f t="shared" si="0"/>
        <v>ANO</v>
      </c>
      <c r="I16" s="142"/>
      <c r="J16" s="142"/>
      <c r="K16" s="145"/>
      <c r="L16" s="142"/>
      <c r="M16" s="120"/>
      <c r="N16" s="123"/>
      <c r="O16" s="46">
        <f>D16*P16</f>
        <v>2100</v>
      </c>
      <c r="P16" s="47">
        <v>2100</v>
      </c>
      <c r="Q16" s="158"/>
      <c r="R16" s="48">
        <f>D16*Q16</f>
        <v>0</v>
      </c>
      <c r="S16" s="49" t="str">
        <f t="shared" si="6"/>
        <v xml:space="preserve"> </v>
      </c>
      <c r="T16" s="126"/>
      <c r="U16" s="126"/>
    </row>
    <row r="17" spans="2:21" ht="41.25" customHeight="1" thickTop="1" thickBot="1" x14ac:dyDescent="0.3">
      <c r="B17" s="52">
        <v>11</v>
      </c>
      <c r="C17" s="118" t="s">
        <v>59</v>
      </c>
      <c r="D17" s="53">
        <v>1</v>
      </c>
      <c r="E17" s="54" t="s">
        <v>31</v>
      </c>
      <c r="F17" s="118" t="s">
        <v>62</v>
      </c>
      <c r="G17" s="157"/>
      <c r="H17" s="55" t="str">
        <f t="shared" si="0"/>
        <v>ANO</v>
      </c>
      <c r="I17" s="147"/>
      <c r="J17" s="147"/>
      <c r="K17" s="148"/>
      <c r="L17" s="147"/>
      <c r="M17" s="149"/>
      <c r="N17" s="150"/>
      <c r="O17" s="56">
        <f>D17*P17</f>
        <v>2100</v>
      </c>
      <c r="P17" s="57">
        <v>2100</v>
      </c>
      <c r="Q17" s="158"/>
      <c r="R17" s="58">
        <f>D17*Q17</f>
        <v>0</v>
      </c>
      <c r="S17" s="59" t="str">
        <f t="shared" si="6"/>
        <v xml:space="preserve"> </v>
      </c>
      <c r="T17" s="128"/>
      <c r="U17" s="128"/>
    </row>
    <row r="18" spans="2:21" ht="16.5" thickTop="1" thickBot="1" x14ac:dyDescent="0.3">
      <c r="C18"/>
      <c r="D18"/>
      <c r="E18"/>
      <c r="F18"/>
      <c r="G18"/>
      <c r="H18"/>
      <c r="I18"/>
      <c r="J18"/>
      <c r="N18"/>
      <c r="O18"/>
      <c r="R18" s="41"/>
    </row>
    <row r="19" spans="2:21" ht="60.75" customHeight="1" thickTop="1" thickBot="1" x14ac:dyDescent="0.3">
      <c r="B19" s="136" t="s">
        <v>14</v>
      </c>
      <c r="C19" s="137"/>
      <c r="D19" s="137"/>
      <c r="E19" s="137"/>
      <c r="F19" s="137"/>
      <c r="G19" s="137"/>
      <c r="H19" s="60"/>
      <c r="I19" s="25"/>
      <c r="J19" s="25"/>
      <c r="K19" s="25"/>
      <c r="L19" s="11"/>
      <c r="M19" s="11"/>
      <c r="N19" s="26"/>
      <c r="O19" s="26"/>
      <c r="P19" s="27" t="s">
        <v>11</v>
      </c>
      <c r="Q19" s="138" t="s">
        <v>12</v>
      </c>
      <c r="R19" s="139"/>
      <c r="S19" s="140"/>
      <c r="T19" s="20"/>
      <c r="U19" s="28"/>
    </row>
    <row r="20" spans="2:21" ht="33.75" customHeight="1" thickTop="1" thickBot="1" x14ac:dyDescent="0.3">
      <c r="B20" s="131" t="s">
        <v>15</v>
      </c>
      <c r="C20" s="132"/>
      <c r="D20" s="132"/>
      <c r="E20" s="132"/>
      <c r="F20" s="132"/>
      <c r="G20" s="132"/>
      <c r="H20" s="34"/>
      <c r="I20" s="29"/>
      <c r="L20" s="9"/>
      <c r="M20" s="9"/>
      <c r="N20" s="30"/>
      <c r="O20" s="30"/>
      <c r="P20" s="31">
        <f>SUM(O7:O17)</f>
        <v>24629</v>
      </c>
      <c r="Q20" s="133">
        <f>SUM(R7:R17)</f>
        <v>0</v>
      </c>
      <c r="R20" s="134"/>
      <c r="S20" s="135"/>
    </row>
    <row r="21" spans="2:21" ht="14.25" customHeight="1" thickTop="1" x14ac:dyDescent="0.25"/>
    <row r="22" spans="2:21" ht="14.25" customHeight="1" x14ac:dyDescent="0.25">
      <c r="B22" s="37"/>
    </row>
    <row r="23" spans="2:21" ht="14.25" customHeight="1" x14ac:dyDescent="0.25">
      <c r="B23" s="38"/>
      <c r="C23" s="37"/>
    </row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</sheetData>
  <sheetProtection algorithmName="SHA-512" hashValue="SV6BpOR95wUyHa7KVgeU6WvYdR6A3TI0Ad/CNVUlNAUxBjhpC4n8JQMnoTPYo0xsQtsCFIRihQq16JLGtgaDeQ==" saltValue="W0m7cyGd7d91gaY1acnoUw==" spinCount="100000" sheet="1" objects="1" scenarios="1"/>
  <mergeCells count="22">
    <mergeCell ref="B1:C1"/>
    <mergeCell ref="B20:G20"/>
    <mergeCell ref="Q20:S20"/>
    <mergeCell ref="B19:G19"/>
    <mergeCell ref="Q19:S19"/>
    <mergeCell ref="G3:N3"/>
    <mergeCell ref="I9:I14"/>
    <mergeCell ref="J9:J14"/>
    <mergeCell ref="K9:K14"/>
    <mergeCell ref="I15:I17"/>
    <mergeCell ref="J15:J17"/>
    <mergeCell ref="K15:K17"/>
    <mergeCell ref="L15:L17"/>
    <mergeCell ref="M15:M17"/>
    <mergeCell ref="N15:N17"/>
    <mergeCell ref="L9:L14"/>
    <mergeCell ref="T15:T17"/>
    <mergeCell ref="T9:T14"/>
    <mergeCell ref="M9:M14"/>
    <mergeCell ref="N9:N14"/>
    <mergeCell ref="U9:U14"/>
    <mergeCell ref="U15:U17"/>
  </mergeCells>
  <conditionalFormatting sqref="B7:B17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7">
    <cfRule type="containsBlanks" dxfId="9" priority="2">
      <formula>LEN(TRIM(D7))=0</formula>
    </cfRule>
  </conditionalFormatting>
  <conditionalFormatting sqref="G7:G17 Q7:Q17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7">
    <cfRule type="notContainsBlanks" dxfId="5" priority="29">
      <formula>LEN(TRIM(G7))&gt;0</formula>
    </cfRule>
  </conditionalFormatting>
  <conditionalFormatting sqref="H7:H17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7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7" xr:uid="{00000000-0002-0000-0000-000001000000}">
      <formula1>"ANO,NE"</formula1>
    </dataValidation>
    <dataValidation type="list" showInputMessage="1" showErrorMessage="1" sqref="E7:E17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2023-09-07T08:48:20Z</cp:lastPrinted>
  <dcterms:created xsi:type="dcterms:W3CDTF">2014-03-05T12:43:32Z</dcterms:created>
  <dcterms:modified xsi:type="dcterms:W3CDTF">2024-09-17T10:06:56Z</dcterms:modified>
</cp:coreProperties>
</file>